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autoCompressPictures="0"/>
  <mc:AlternateContent xmlns:mc="http://schemas.openxmlformats.org/markup-compatibility/2006">
    <mc:Choice Requires="x15">
      <x15ac:absPath xmlns:x15ac="http://schemas.microsoft.com/office/spreadsheetml/2010/11/ac" url="C:\Users\Utente\Desktop\guida per iscrizione\"/>
    </mc:Choice>
  </mc:AlternateContent>
  <xr:revisionPtr revIDLastSave="0" documentId="13_ncr:1_{887EB758-D9FA-461B-88B9-2142A71A46E1}" xr6:coauthVersionLast="47" xr6:coauthVersionMax="47" xr10:uidLastSave="{00000000-0000-0000-0000-000000000000}"/>
  <bookViews>
    <workbookView xWindow="-120" yWindow="-120" windowWidth="20730" windowHeight="11160" tabRatio="500" xr2:uid="{00000000-000D-0000-FFFF-FFFF00000000}"/>
  </bookViews>
  <sheets>
    <sheet name="Calcolo contributo"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5" i="1" l="1"/>
  <c r="L25" i="1"/>
  <c r="K25" i="1"/>
  <c r="H12" i="1"/>
  <c r="K12" i="1" s="1"/>
  <c r="H25" i="1"/>
  <c r="I12" i="1" l="1"/>
  <c r="J12" i="1"/>
  <c r="L7" i="1"/>
  <c r="H20" i="1" l="1"/>
  <c r="H7" i="1"/>
  <c r="I25" i="1"/>
  <c r="J25" i="1" s="1"/>
  <c r="I7" i="1" l="1"/>
  <c r="J7" i="1"/>
  <c r="K7" i="1"/>
  <c r="I20" i="1"/>
  <c r="J20" i="1" l="1"/>
  <c r="L20" i="1" s="1"/>
  <c r="M20" i="1" l="1"/>
  <c r="K20" i="1"/>
</calcChain>
</file>

<file path=xl/sharedStrings.xml><?xml version="1.0" encoding="utf-8"?>
<sst xmlns="http://schemas.openxmlformats.org/spreadsheetml/2006/main" count="49" uniqueCount="33">
  <si>
    <t>1a rata</t>
  </si>
  <si>
    <t>2a rata</t>
  </si>
  <si>
    <t>3a rata</t>
  </si>
  <si>
    <t>CALCOLO</t>
  </si>
  <si>
    <t>AUMENTO DEL 50%</t>
  </si>
  <si>
    <t>Studenti di triennio o di biennio, il cui valore ISEE è compreso tra i 30.000 euro e 70.000 euro e oltre, e che soddisfano entrambi i requisiti di cui alle lettere   b)   e   c)</t>
  </si>
  <si>
    <t>Studenti stranieri appartenenti all’Unione Europea il cui valore ISEE è cmpreso tra i 30.000 euro e 70.000 euro e oltre, e che soddisfano entrambi i requisiti di cui alle lettere   b)   e   c)</t>
  </si>
  <si>
    <t>INSERIRE               ISEE familiare</t>
  </si>
  <si>
    <t>CONSERVATORIO S.CECILIA</t>
  </si>
  <si>
    <t>Studenti di triennio o di biennio, e studenti  stranieri appartenenti all'Unione Europea  il cui valore ISEE è inferiore a  30.000 euro e che soddisfano il requisito di cui alla lettera   c), ma non quello di cui alla lettera   b)</t>
  </si>
  <si>
    <t>CONTRIBUTO *</t>
  </si>
  <si>
    <t>*Se il calcolo del contributo è inferiore a 200 euro il risultato sarà pari al contributo minimo (200 euro)</t>
  </si>
  <si>
    <t xml:space="preserve">          TRIENNI - BIENNI - VECCHIO ORDINAMENTO CON MATURITA'-STRANIERI UNIONE EUROPEA</t>
  </si>
  <si>
    <t xml:space="preserve">           TRIENNI - BIENNI - VECCHIO ORDINAMENTO CON MATURITA'-STRANIERI UNIONE EUROPEA</t>
  </si>
  <si>
    <t>Devono calcolare il CONTRIBUTO ONNICOMPRENSIVO ANNUALE (da un minimo di 1.190 euro ad un massimo di 1.800 euro) attraverso il valore ISEE</t>
  </si>
  <si>
    <t>Devono calcolare il CONTRIBUTO ONNICOMPRENSIVO ANNUALE attraverso il valore ISEE (7  per  cento  della  quota  di ISEE eccedente 13.000 euro aumentato del 50% con un valore minimo di 200 euro)</t>
  </si>
  <si>
    <t>ISEE da 30.001 a 70.000 euro</t>
  </si>
  <si>
    <t xml:space="preserve"> STUDENTE FUORI CORSO OLTRE UN ANNO: TRIENNI - BIENNI - VECCHIO ORDINAMENTO CON MATURITA'-STRANIERI UNIONE EUROPEA</t>
  </si>
  <si>
    <t xml:space="preserve"> STUDENTE FUORI CORSO OLTRE UN ANNO: TRIENNI - BIENNI - VECCHIO ORDINAMENTO CON MATURITA'- STRANIERI UNIONE EUROPEA</t>
  </si>
  <si>
    <t>Studenti di triennio o di biennio, e studenti  stranieri appartenenti all'Unione Europea  il cui valore ISEE è superiore a  30.000 euro e che soddisfano il requisito di cui alla lettera   c), ma non quello di cui alla lettera   b)</t>
  </si>
  <si>
    <t>STUDENTI IN CORSO
sono gli studenti che sono iscritti al Conservatorio da un numero di anni accademici inferiore o uguale alla durata normale del corso di studio, aumentata di uno.</t>
  </si>
  <si>
    <t>ISEE da 30.001 a 70.000 euro e oltre</t>
  </si>
  <si>
    <t>ISEE da 22.001 a 30.000 euro</t>
  </si>
  <si>
    <t>Studenti di triennio o di biennio, il cui valore ISEE è compreso tra 22.001 euro e 30.000 euro, e che soddisfano entrambi i requisiti di cui alle lettere   b)   e   c)</t>
  </si>
  <si>
    <t>ISEE compreso tra 22.001 e 30.000 euro *</t>
  </si>
  <si>
    <t>Devono calcolare il CONTRIBUTO ONNICOMPRENSIVO ANNUALE attraverso il valore ISEE (7  per    cento  della  quota  di ISEE eccedente 13.000 euro)a cui si applica  la riduzione percentuale di cui al DM 4,08,2021)</t>
  </si>
  <si>
    <t>Studenti stranieri appartenenti all’Unione Europea il cui valore ISEE è compreso tra 22.001 euro e 30.000 euro, e che soddisfano il requisito di cui alle lettere   b)  e  c)</t>
  </si>
  <si>
    <t>Devono calcolare il CONTRIBUTO ONNICOMPRENSIVO ANNUALE attraverso il valore ISEE (7  per  cento  della  quota  di ISEE eccedente 13.000 euro a cui si applica la riduzione percentale di cui al DM 4,08,2021, aumentato del 50% con un valore minimo di 200 euro)</t>
  </si>
  <si>
    <t>CONTRIBUTO*</t>
  </si>
  <si>
    <t>lettera b) 
sono iscritti al conservatorio di appartenenza da un numero di anni accademici inferiore o uguale alla durata normale del corso di studio, aumentata di uno;
lettera c) 
nel caso di iscrizione al secondo anno accademico abbiano conseguito, entro la data del 10 agosto del primo anno, almeno 10 crediti formativi universitari; nel caso di iscrizione ad anni accademici successivi al secondo abbiano conseguito, nei dodici mesi antecedenti la data del 10 agosto precedente la relativa iscrizione, almeno 25 crediti formativi.</t>
  </si>
  <si>
    <r>
      <rPr>
        <b/>
        <sz val="11"/>
        <color rgb="FF000000"/>
        <rFont val="Arial"/>
        <family val="2"/>
      </rPr>
      <t>Ministero dell’Università e della Ricerca
ALTA FORMAZIONE ARTISTICA E MUSICALE
CONSERVATORIO STATALE DI MUSICA “SANTA CECILIA”</t>
    </r>
    <r>
      <rPr>
        <b/>
        <sz val="8"/>
        <color rgb="FF000000"/>
        <rFont val="Arial"/>
        <family val="2"/>
      </rPr>
      <t xml:space="preserve">
</t>
    </r>
    <r>
      <rPr>
        <b/>
        <sz val="20"/>
        <color rgb="FF000000"/>
        <rFont val="Arial"/>
        <family val="2"/>
      </rPr>
      <t>CALCOLO CONTRIBUTO ONNICOMPRENSIVO A.A. 2022/2023</t>
    </r>
  </si>
  <si>
    <r>
      <rPr>
        <b/>
        <sz val="14"/>
        <color rgb="FF000000"/>
        <rFont val="Arial"/>
        <family val="2"/>
      </rPr>
      <t xml:space="preserve">STUDENTE FUORI CORSO SENZA CREDITI
</t>
    </r>
    <r>
      <rPr>
        <b/>
        <sz val="11"/>
        <color rgb="FF000000"/>
        <rFont val="Arial"/>
        <family val="2"/>
      </rPr>
      <t xml:space="preserve">
sono gli studenti che sono iscritti al Conservatorio da un numero di anni accademici uguale alla durata normale del corso di studio aumentata di due o più anni
e che NON HANNO conseguito, nei dodici mesi antecedenti la data del 10 agosto 2022, almeno 25 CFA Crediti Formativi Accademici.
</t>
    </r>
    <r>
      <rPr>
        <b/>
        <sz val="14"/>
        <color rgb="FF000000"/>
        <rFont val="Arial"/>
        <family val="2"/>
      </rPr>
      <t>il contributo onnicomprensivo è definito in Euro 2.700 da suddividere in tre rate da 900 Euro ciascuna</t>
    </r>
  </si>
  <si>
    <t xml:space="preserve">STUDENTI FUORI CORSO CON CREDITI
sono gli studenti che sono iscritti al Conservatorio da un numero di anni accademici uguale alla durata normale del corso di studio aumentata di due o più anni
e che abbiano conseguito, nei dodici mesi antecedenti la data del 10 agosto 2022, almeno 25 CFA Crediti Formativi Accademici.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</si>
</sst>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Arial"/>
    </font>
    <font>
      <u/>
      <sz val="11"/>
      <color theme="10"/>
      <name val="Arial"/>
      <family val="2"/>
    </font>
    <font>
      <u/>
      <sz val="11"/>
      <color theme="11"/>
      <name val="Arial"/>
      <family val="2"/>
    </font>
    <font>
      <sz val="11"/>
      <color rgb="FF000000"/>
      <name val="Arial"/>
      <family val="2"/>
    </font>
    <font>
      <b/>
      <sz val="11"/>
      <color rgb="FF000000"/>
      <name val="Arial"/>
      <family val="2"/>
    </font>
    <font>
      <sz val="7"/>
      <color rgb="FF000000"/>
      <name val="Calibri"/>
      <family val="2"/>
    </font>
    <font>
      <b/>
      <sz val="12"/>
      <color rgb="FF000000"/>
      <name val="Arial"/>
      <family val="2"/>
    </font>
    <font>
      <sz val="14"/>
      <name val="Arial"/>
      <family val="2"/>
    </font>
    <font>
      <sz val="14"/>
      <color rgb="FF000000"/>
      <name val="Arial"/>
      <family val="2"/>
    </font>
    <font>
      <b/>
      <sz val="14"/>
      <color rgb="FF000000"/>
      <name val="Arial"/>
      <family val="2"/>
    </font>
    <font>
      <b/>
      <sz val="14"/>
      <color rgb="FFFF0000"/>
      <name val="Arial"/>
      <family val="2"/>
    </font>
    <font>
      <b/>
      <sz val="14"/>
      <name val="Arial"/>
      <family val="2"/>
    </font>
    <font>
      <sz val="11"/>
      <color rgb="FF000000"/>
      <name val="Arial Unicode MS"/>
      <family val="2"/>
    </font>
    <font>
      <sz val="18"/>
      <color rgb="FF000000"/>
      <name val="Arial"/>
      <family val="2"/>
    </font>
    <font>
      <sz val="18"/>
      <color rgb="FF000000"/>
      <name val="Calibri"/>
      <family val="2"/>
    </font>
    <font>
      <sz val="16"/>
      <color rgb="FF000000"/>
      <name val="Arial"/>
      <family val="2"/>
    </font>
    <font>
      <sz val="11"/>
      <color theme="0"/>
      <name val="Arial"/>
      <family val="2"/>
    </font>
    <font>
      <b/>
      <sz val="18"/>
      <color rgb="FF000000"/>
      <name val="Arial"/>
      <family val="2"/>
    </font>
    <font>
      <b/>
      <sz val="20"/>
      <color rgb="FF000000"/>
      <name val="Arial"/>
      <family val="2"/>
    </font>
    <font>
      <b/>
      <sz val="72"/>
      <color rgb="FF000000"/>
      <name val="Arial"/>
      <family val="2"/>
    </font>
    <font>
      <b/>
      <sz val="8"/>
      <color rgb="FF000000"/>
      <name val="Arial"/>
      <family val="2"/>
    </font>
  </fonts>
  <fills count="11">
    <fill>
      <patternFill patternType="none"/>
    </fill>
    <fill>
      <patternFill patternType="gray125"/>
    </fill>
    <fill>
      <patternFill patternType="solid">
        <fgColor rgb="FFCCFFCC"/>
        <bgColor indexed="64"/>
      </patternFill>
    </fill>
    <fill>
      <patternFill patternType="solid">
        <fgColor theme="8" tint="0.39997558519241921"/>
        <bgColor indexed="64"/>
      </patternFill>
    </fill>
    <fill>
      <patternFill patternType="solid">
        <fgColor rgb="FFFF6600"/>
        <bgColor indexed="64"/>
      </patternFill>
    </fill>
    <fill>
      <patternFill patternType="solid">
        <fgColor rgb="FF92D050"/>
        <bgColor indexed="64"/>
      </patternFill>
    </fill>
    <fill>
      <patternFill patternType="solid">
        <fgColor theme="0"/>
        <bgColor indexed="64"/>
      </patternFill>
    </fill>
    <fill>
      <patternFill patternType="solid">
        <fgColor rgb="FF92D050"/>
        <bgColor rgb="FFFDB409"/>
      </patternFill>
    </fill>
    <fill>
      <patternFill patternType="solid">
        <fgColor rgb="FFFFC000"/>
        <bgColor indexed="64"/>
      </patternFill>
    </fill>
    <fill>
      <patternFill patternType="solid">
        <fgColor rgb="FFFFC000"/>
        <bgColor rgb="FFFDB409"/>
      </patternFill>
    </fill>
    <fill>
      <patternFill patternType="solid">
        <fgColor rgb="FF00B0F0"/>
        <bgColor indexed="64"/>
      </patternFill>
    </fill>
  </fills>
  <borders count="28">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1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5">
    <xf numFmtId="0" fontId="0" fillId="0" borderId="0" xfId="0"/>
    <xf numFmtId="4" fontId="8" fillId="2" borderId="4" xfId="0" applyNumberFormat="1" applyFont="1" applyFill="1" applyBorder="1" applyAlignment="1" applyProtection="1">
      <alignment horizontal="center" vertical="center" wrapText="1"/>
      <protection locked="0"/>
    </xf>
    <xf numFmtId="4" fontId="8" fillId="2" borderId="14" xfId="0" applyNumberFormat="1" applyFont="1" applyFill="1" applyBorder="1" applyAlignment="1" applyProtection="1">
      <alignment horizontal="center" vertical="center"/>
      <protection locked="0"/>
    </xf>
    <xf numFmtId="0" fontId="3" fillId="0" borderId="0" xfId="0" applyFont="1" applyAlignment="1">
      <alignment horizontal="center" vertical="center" wrapText="1"/>
    </xf>
    <xf numFmtId="0" fontId="3" fillId="0" borderId="0" xfId="0" applyFont="1"/>
    <xf numFmtId="0" fontId="13"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1" xfId="0" applyNumberFormat="1" applyFont="1" applyBorder="1" applyAlignment="1">
      <alignment horizontal="center" vertical="center" wrapText="1"/>
    </xf>
    <xf numFmtId="0" fontId="3" fillId="0" borderId="0" xfId="0" applyFont="1" applyAlignment="1">
      <alignment horizontal="left" vertical="center" wrapText="1"/>
    </xf>
    <xf numFmtId="0" fontId="0" fillId="0" borderId="1" xfId="0" applyBorder="1" applyAlignment="1">
      <alignment horizontal="center" vertical="center"/>
    </xf>
    <xf numFmtId="0" fontId="0" fillId="0" borderId="0" xfId="0" applyAlignment="1">
      <alignment horizontal="center"/>
    </xf>
    <xf numFmtId="0" fontId="5" fillId="0" borderId="1" xfId="0" applyFont="1" applyBorder="1" applyAlignment="1">
      <alignment horizontal="center" vertical="center" wrapText="1"/>
    </xf>
    <xf numFmtId="0" fontId="3" fillId="0" borderId="1" xfId="0" applyFont="1" applyBorder="1"/>
    <xf numFmtId="49" fontId="8" fillId="0" borderId="12"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7" fillId="0" borderId="7" xfId="0" applyFont="1" applyBorder="1" applyAlignment="1">
      <alignment horizontal="center" vertical="center" wrapText="1"/>
    </xf>
    <xf numFmtId="4" fontId="11" fillId="4" borderId="4" xfId="0" applyNumberFormat="1" applyFont="1" applyFill="1" applyBorder="1" applyAlignment="1">
      <alignment horizontal="center" vertical="center" wrapText="1"/>
    </xf>
    <xf numFmtId="4" fontId="8" fillId="3" borderId="4"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xf numFmtId="0" fontId="0" fillId="0" borderId="1" xfId="0" applyBorder="1"/>
    <xf numFmtId="49" fontId="8"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6" fillId="0" borderId="1" xfId="0" applyNumberFormat="1" applyFont="1" applyBorder="1" applyAlignment="1">
      <alignment horizontal="center" vertical="top"/>
    </xf>
    <xf numFmtId="0" fontId="3" fillId="0" borderId="1" xfId="0" applyFont="1" applyBorder="1" applyAlignment="1">
      <alignment horizontal="center" wrapText="1"/>
    </xf>
    <xf numFmtId="0" fontId="14" fillId="5" borderId="9" xfId="0" applyFont="1" applyFill="1" applyBorder="1" applyAlignment="1">
      <alignment horizontal="center" vertical="center" wrapText="1"/>
    </xf>
    <xf numFmtId="0" fontId="12" fillId="5" borderId="9" xfId="0" applyFont="1" applyFill="1" applyBorder="1" applyAlignment="1">
      <alignment horizontal="left" vertical="center" wrapText="1"/>
    </xf>
    <xf numFmtId="0" fontId="14" fillId="5" borderId="10" xfId="0" applyFont="1" applyFill="1" applyBorder="1" applyAlignment="1">
      <alignment horizontal="center" vertical="center" wrapText="1"/>
    </xf>
    <xf numFmtId="0" fontId="12" fillId="5" borderId="10" xfId="0" applyFont="1" applyFill="1" applyBorder="1" applyAlignment="1">
      <alignment horizontal="left" vertical="center" wrapText="1"/>
    </xf>
    <xf numFmtId="49" fontId="8" fillId="0" borderId="2" xfId="0" applyNumberFormat="1" applyFont="1" applyBorder="1" applyAlignment="1">
      <alignment horizontal="center" vertical="center"/>
    </xf>
    <xf numFmtId="0" fontId="14" fillId="5" borderId="11" xfId="0" applyFont="1" applyFill="1" applyBorder="1" applyAlignment="1">
      <alignment horizontal="center" vertical="center" wrapText="1"/>
    </xf>
    <xf numFmtId="0" fontId="12" fillId="5" borderId="11" xfId="0" applyFont="1" applyFill="1" applyBorder="1" applyAlignment="1">
      <alignment horizontal="left" vertical="center" wrapText="1"/>
    </xf>
    <xf numFmtId="49" fontId="8" fillId="0" borderId="7" xfId="0" applyNumberFormat="1" applyFont="1" applyBorder="1" applyAlignment="1">
      <alignment horizontal="center" vertical="center" wrapText="1"/>
    </xf>
    <xf numFmtId="0" fontId="3" fillId="0" borderId="0" xfId="0" applyFont="1" applyAlignment="1">
      <alignment horizontal="left" vertical="center"/>
    </xf>
    <xf numFmtId="4" fontId="8" fillId="0" borderId="4" xfId="0" applyNumberFormat="1" applyFont="1" applyBorder="1" applyAlignment="1">
      <alignment horizontal="center" vertical="center"/>
    </xf>
    <xf numFmtId="4" fontId="9" fillId="4" borderId="4" xfId="0" applyNumberFormat="1" applyFont="1" applyFill="1" applyBorder="1" applyAlignment="1">
      <alignment horizontal="center" vertical="center" wrapText="1"/>
    </xf>
    <xf numFmtId="0" fontId="15" fillId="0" borderId="1" xfId="0" applyFont="1" applyBorder="1"/>
    <xf numFmtId="4" fontId="7" fillId="6" borderId="4" xfId="0" applyNumberFormat="1" applyFont="1" applyFill="1" applyBorder="1" applyAlignment="1">
      <alignment horizontal="center" vertical="center" wrapText="1"/>
    </xf>
    <xf numFmtId="49" fontId="10" fillId="0" borderId="8" xfId="0" applyNumberFormat="1" applyFont="1" applyBorder="1" applyAlignment="1">
      <alignment horizontal="center" vertical="center" wrapText="1"/>
    </xf>
    <xf numFmtId="49" fontId="8" fillId="0" borderId="11" xfId="0" applyNumberFormat="1" applyFont="1" applyBorder="1" applyAlignment="1">
      <alignment horizontal="center" vertical="center"/>
    </xf>
    <xf numFmtId="0" fontId="8" fillId="6" borderId="1" xfId="0" applyFont="1" applyFill="1" applyBorder="1" applyAlignment="1">
      <alignment horizontal="center" vertical="center"/>
    </xf>
    <xf numFmtId="0" fontId="14" fillId="8" borderId="9" xfId="0" applyFont="1" applyFill="1" applyBorder="1" applyAlignment="1">
      <alignment horizontal="center" vertical="center" wrapText="1"/>
    </xf>
    <xf numFmtId="0" fontId="12" fillId="8" borderId="9" xfId="0" applyFont="1" applyFill="1" applyBorder="1" applyAlignment="1">
      <alignment horizontal="left" vertical="center" wrapText="1"/>
    </xf>
    <xf numFmtId="0" fontId="14" fillId="8" borderId="10" xfId="0" applyFont="1" applyFill="1" applyBorder="1" applyAlignment="1">
      <alignment horizontal="center" vertical="center" wrapText="1"/>
    </xf>
    <xf numFmtId="0" fontId="12" fillId="8" borderId="10" xfId="0" applyFont="1" applyFill="1" applyBorder="1" applyAlignment="1">
      <alignment horizontal="left" vertical="center" wrapText="1"/>
    </xf>
    <xf numFmtId="0" fontId="14" fillId="8" borderId="11" xfId="0" applyFont="1" applyFill="1" applyBorder="1" applyAlignment="1">
      <alignment horizontal="center" vertical="center" wrapText="1"/>
    </xf>
    <xf numFmtId="0" fontId="12" fillId="8" borderId="11" xfId="0" applyFont="1" applyFill="1" applyBorder="1" applyAlignment="1">
      <alignment horizontal="left" vertical="center" wrapText="1"/>
    </xf>
    <xf numFmtId="0" fontId="14" fillId="7" borderId="9"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6" fillId="0" borderId="0" xfId="0" applyFont="1"/>
    <xf numFmtId="0" fontId="3" fillId="10" borderId="0" xfId="0" applyFont="1" applyFill="1" applyAlignment="1">
      <alignment horizontal="left" vertical="center" wrapText="1"/>
    </xf>
    <xf numFmtId="49" fontId="19"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8" borderId="20" xfId="0" applyFont="1" applyFill="1" applyBorder="1" applyAlignment="1">
      <alignment horizontal="center" vertical="center" wrapText="1"/>
    </xf>
    <xf numFmtId="0" fontId="0" fillId="8" borderId="21" xfId="0" applyFill="1" applyBorder="1" applyAlignment="1">
      <alignment horizontal="center" vertical="center"/>
    </xf>
    <xf numFmtId="0" fontId="0" fillId="8" borderId="22" xfId="0" applyFill="1" applyBorder="1" applyAlignment="1">
      <alignment horizontal="center" vertical="center"/>
    </xf>
    <xf numFmtId="49" fontId="9" fillId="5" borderId="23" xfId="0" applyNumberFormat="1" applyFont="1" applyFill="1" applyBorder="1" applyAlignment="1">
      <alignment horizontal="center" vertical="center"/>
    </xf>
    <xf numFmtId="49" fontId="9" fillId="5" borderId="24" xfId="0" applyNumberFormat="1" applyFont="1" applyFill="1" applyBorder="1" applyAlignment="1">
      <alignment horizontal="center" vertical="center"/>
    </xf>
    <xf numFmtId="49" fontId="9" fillId="5" borderId="25" xfId="0" applyNumberFormat="1" applyFont="1" applyFill="1" applyBorder="1" applyAlignment="1">
      <alignment horizontal="center" vertical="center"/>
    </xf>
    <xf numFmtId="4" fontId="9" fillId="4" borderId="26" xfId="0" applyNumberFormat="1" applyFont="1" applyFill="1" applyBorder="1" applyAlignment="1">
      <alignment horizontal="center" vertical="center" wrapText="1"/>
    </xf>
    <xf numFmtId="4" fontId="9" fillId="4" borderId="16" xfId="0" applyNumberFormat="1" applyFont="1" applyFill="1" applyBorder="1" applyAlignment="1">
      <alignment horizontal="center" vertical="center" wrapText="1"/>
    </xf>
    <xf numFmtId="4" fontId="9" fillId="4" borderId="27" xfId="0" applyNumberFormat="1"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8" xfId="0" applyFont="1" applyBorder="1" applyAlignment="1">
      <alignment horizontal="center" vertical="center" wrapText="1"/>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17" xfId="0" applyFont="1" applyFill="1" applyBorder="1" applyAlignment="1">
      <alignment horizontal="center" vertical="center" wrapText="1"/>
    </xf>
  </cellXfs>
  <cellStyles count="127">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2374901</xdr:colOff>
      <xdr:row>0</xdr:row>
      <xdr:rowOff>155575</xdr:rowOff>
    </xdr:from>
    <xdr:to>
      <xdr:col>1</xdr:col>
      <xdr:colOff>3024156</xdr:colOff>
      <xdr:row>1</xdr:row>
      <xdr:rowOff>77258</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79701" y="155575"/>
          <a:ext cx="649255" cy="73130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21"/>
  <sheetViews>
    <sheetView showGridLines="0" tabSelected="1" topLeftCell="A4" zoomScale="59" zoomScaleNormal="59" workbookViewId="0">
      <selection activeCell="G12" sqref="G12"/>
    </sheetView>
  </sheetViews>
  <sheetFormatPr defaultColWidth="12.75" defaultRowHeight="15" customHeight="1" x14ac:dyDescent="0.2"/>
  <cols>
    <col min="1" max="1" width="4" customWidth="1"/>
    <col min="2" max="2" width="75.75" style="8" customWidth="1"/>
    <col min="3" max="3" width="25.75" style="4" customWidth="1"/>
    <col min="4" max="4" width="2.75" customWidth="1"/>
    <col min="5" max="5" width="3.25" customWidth="1"/>
    <col min="6" max="10" width="18.75" customWidth="1"/>
    <col min="11" max="11" width="20.75" customWidth="1"/>
    <col min="12" max="14" width="18.75" customWidth="1"/>
    <col min="15" max="15" width="20.75" customWidth="1"/>
    <col min="16" max="31" width="7.75" customWidth="1"/>
  </cols>
  <sheetData>
    <row r="1" spans="1:14" ht="64.150000000000006" customHeight="1" x14ac:dyDescent="0.2">
      <c r="B1" s="3"/>
    </row>
    <row r="2" spans="1:14" ht="40.9" customHeight="1" x14ac:dyDescent="0.25">
      <c r="B2" s="63" t="s">
        <v>8</v>
      </c>
      <c r="C2" s="5"/>
      <c r="F2" s="6"/>
      <c r="G2" s="6"/>
      <c r="H2" s="6"/>
    </row>
    <row r="3" spans="1:14" ht="98.25" customHeight="1" x14ac:dyDescent="0.25">
      <c r="B3" s="62" t="s">
        <v>30</v>
      </c>
      <c r="C3" s="7"/>
      <c r="D3" s="6"/>
      <c r="E3" s="6"/>
      <c r="F3" s="64" t="s">
        <v>20</v>
      </c>
      <c r="G3" s="65"/>
      <c r="H3" s="65"/>
      <c r="I3" s="65"/>
      <c r="J3" s="65"/>
      <c r="K3" s="66"/>
      <c r="M3" s="4"/>
      <c r="N3" s="4"/>
    </row>
    <row r="4" spans="1:14" ht="16.149999999999999" customHeight="1" thickBot="1" x14ac:dyDescent="0.3">
      <c r="E4" s="6"/>
      <c r="F4" s="9"/>
      <c r="G4" s="9"/>
      <c r="H4" s="9"/>
      <c r="I4" s="10"/>
      <c r="J4" s="10"/>
      <c r="K4" s="10"/>
      <c r="M4" s="4"/>
      <c r="N4" s="4"/>
    </row>
    <row r="5" spans="1:14" ht="64.900000000000006" customHeight="1" x14ac:dyDescent="0.2">
      <c r="A5" s="32"/>
      <c r="B5" s="33" t="s">
        <v>23</v>
      </c>
      <c r="C5" s="76" t="s">
        <v>25</v>
      </c>
      <c r="D5" s="11"/>
      <c r="E5" s="11"/>
      <c r="F5" s="70" t="s">
        <v>13</v>
      </c>
      <c r="G5" s="71"/>
      <c r="H5" s="71"/>
      <c r="I5" s="71"/>
      <c r="J5" s="71"/>
      <c r="K5" s="72"/>
      <c r="L5" s="12"/>
      <c r="M5" s="12"/>
      <c r="N5" s="12"/>
    </row>
    <row r="6" spans="1:14" ht="64.900000000000006" customHeight="1" x14ac:dyDescent="0.2">
      <c r="A6" s="34">
        <v>1</v>
      </c>
      <c r="B6" s="35"/>
      <c r="C6" s="77"/>
      <c r="D6" s="11"/>
      <c r="E6" s="11"/>
      <c r="F6" s="13" t="s">
        <v>22</v>
      </c>
      <c r="G6" s="14" t="s">
        <v>7</v>
      </c>
      <c r="H6" s="15" t="s">
        <v>10</v>
      </c>
      <c r="I6" s="16" t="s">
        <v>0</v>
      </c>
      <c r="J6" s="16" t="s">
        <v>1</v>
      </c>
      <c r="K6" s="17" t="s">
        <v>2</v>
      </c>
      <c r="L6" s="12"/>
      <c r="M6" s="12"/>
      <c r="N6" s="12"/>
    </row>
    <row r="7" spans="1:14" ht="64.900000000000006" customHeight="1" thickBot="1" x14ac:dyDescent="0.25">
      <c r="A7" s="37"/>
      <c r="B7" s="38" t="s">
        <v>26</v>
      </c>
      <c r="C7" s="78"/>
      <c r="D7" s="11"/>
      <c r="E7" s="11"/>
      <c r="F7" s="18"/>
      <c r="G7" s="1">
        <v>23000</v>
      </c>
      <c r="H7" s="19">
        <f>IF(ISNUMBER(G7),IF(G7&gt;30000,"Valore troppo alto",IF(G7&lt;22001,"Valore troppo basso",IF(((G7-13000)*7/100)&lt;10,"0",(G7-13000)*7/100)*(1-L7))), "non è un numero")</f>
        <v>139.99999999999997</v>
      </c>
      <c r="I7" s="20">
        <f>IF(G7&gt;30000," === ",IF(G7&lt;20001, " ===",H7/2))</f>
        <v>69.999999999999986</v>
      </c>
      <c r="J7" s="20">
        <f>IF(G7&gt;30000," === ",IF(G7&lt;20001, " ===",H7/4))</f>
        <v>34.999999999999993</v>
      </c>
      <c r="K7" s="21">
        <f>IF(G7&gt;30000," === ",IF(G7&lt;20001, " ===",H7/4))</f>
        <v>34.999999999999993</v>
      </c>
      <c r="L7" s="60">
        <f>IF(AND(G7&gt;22000,G7&lt;=24000),80%,IF(AND(G7&gt;=24001,G7&lt;=26000),50%,IF(AND(G7&gt;=26001,G7&lt;=28000),25%,IF(AND(G7&gt;=28001,G7&lt;=30000),10%,””))))</f>
        <v>0.8</v>
      </c>
      <c r="M7" s="12"/>
      <c r="N7" s="12"/>
    </row>
    <row r="8" spans="1:14" ht="15" customHeight="1" x14ac:dyDescent="0.3">
      <c r="B8" s="22"/>
      <c r="C8" s="23"/>
      <c r="D8" s="4"/>
      <c r="E8" s="4"/>
      <c r="F8" s="24"/>
      <c r="G8" s="4"/>
      <c r="H8" s="4"/>
      <c r="I8" s="4"/>
      <c r="J8" s="4"/>
      <c r="K8" s="4"/>
      <c r="L8" s="43"/>
      <c r="M8" s="12"/>
      <c r="N8" s="12"/>
    </row>
    <row r="9" spans="1:14" ht="15" customHeight="1" thickBot="1" x14ac:dyDescent="0.25">
      <c r="B9" s="22"/>
      <c r="C9" s="23"/>
      <c r="D9" s="4"/>
      <c r="E9" s="4"/>
      <c r="F9" s="4"/>
      <c r="G9" s="4"/>
      <c r="H9" s="4"/>
      <c r="I9" s="4"/>
      <c r="J9" s="4"/>
      <c r="K9" s="4"/>
      <c r="L9" s="12"/>
      <c r="M9" s="12"/>
      <c r="N9" s="12"/>
    </row>
    <row r="10" spans="1:14" ht="64.900000000000006" customHeight="1" x14ac:dyDescent="0.2">
      <c r="A10" s="54"/>
      <c r="B10" s="33" t="s">
        <v>5</v>
      </c>
      <c r="C10" s="79" t="s">
        <v>14</v>
      </c>
      <c r="D10" s="4"/>
      <c r="E10" s="4"/>
      <c r="F10" s="70" t="s">
        <v>12</v>
      </c>
      <c r="G10" s="71"/>
      <c r="H10" s="71"/>
      <c r="I10" s="71"/>
      <c r="J10" s="71"/>
      <c r="K10" s="72"/>
      <c r="L10" s="12"/>
      <c r="M10" s="12"/>
      <c r="N10" s="12"/>
    </row>
    <row r="11" spans="1:14" ht="64.900000000000006" customHeight="1" x14ac:dyDescent="0.2">
      <c r="A11" s="55">
        <v>2</v>
      </c>
      <c r="B11" s="35"/>
      <c r="C11" s="80"/>
      <c r="D11" s="4"/>
      <c r="E11" s="4"/>
      <c r="F11" s="25" t="s">
        <v>21</v>
      </c>
      <c r="G11" s="26" t="s">
        <v>7</v>
      </c>
      <c r="H11" s="27" t="s">
        <v>10</v>
      </c>
      <c r="I11" s="28" t="s">
        <v>0</v>
      </c>
      <c r="J11" s="28" t="s">
        <v>1</v>
      </c>
      <c r="K11" s="29" t="s">
        <v>2</v>
      </c>
      <c r="L11" s="4"/>
      <c r="M11" s="4"/>
      <c r="N11" s="4"/>
    </row>
    <row r="12" spans="1:14" ht="64.900000000000006" customHeight="1" thickBot="1" x14ac:dyDescent="0.25">
      <c r="A12" s="56"/>
      <c r="B12" s="38" t="s">
        <v>6</v>
      </c>
      <c r="C12" s="81"/>
      <c r="D12" s="4"/>
      <c r="E12" s="4"/>
      <c r="F12" s="18"/>
      <c r="G12" s="1">
        <v>69000</v>
      </c>
      <c r="H12" s="19">
        <f>IF(ISNUMBER(G12),IF(G12&gt;70000,1800,IF(G12&lt;30001,"Valore troppo basso",1071+(729*(G12-30000)/40000))), "non è un numero")</f>
        <v>1781.7750000000001</v>
      </c>
      <c r="I12" s="20">
        <f>IF(G12&gt;70000," === ",IF(G12&lt;30000, " ===",H12/2))</f>
        <v>890.88750000000005</v>
      </c>
      <c r="J12" s="20">
        <f>IF(G12&gt;70000," === ",IF(G12&lt;30000, " ===",H12/4))</f>
        <v>445.44375000000002</v>
      </c>
      <c r="K12" s="21">
        <f>IF(G12&gt;70000," === ",IF(G12&lt;30000, " ===",H12/4))</f>
        <v>445.44375000000002</v>
      </c>
      <c r="L12" s="4"/>
      <c r="M12" s="4"/>
      <c r="N12" s="4"/>
    </row>
    <row r="13" spans="1:14" ht="18" customHeight="1" x14ac:dyDescent="0.2">
      <c r="B13" s="22"/>
      <c r="C13" s="23"/>
      <c r="D13" s="4"/>
      <c r="E13" s="4"/>
      <c r="F13" s="24"/>
      <c r="G13" s="4"/>
      <c r="H13" s="4"/>
      <c r="J13" s="4"/>
      <c r="K13" s="24"/>
      <c r="L13" s="4"/>
      <c r="M13" s="4"/>
      <c r="N13" s="4"/>
    </row>
    <row r="14" spans="1:14" ht="18" customHeight="1" x14ac:dyDescent="0.2">
      <c r="B14" s="22"/>
      <c r="C14" s="23"/>
      <c r="D14" s="4"/>
      <c r="E14" s="4"/>
      <c r="F14" s="24"/>
      <c r="G14" s="4"/>
      <c r="H14" s="4"/>
      <c r="J14" s="4"/>
      <c r="K14" s="24"/>
      <c r="L14" s="4"/>
      <c r="M14" s="4"/>
      <c r="N14" s="4"/>
    </row>
    <row r="15" spans="1:14" ht="18" customHeight="1" x14ac:dyDescent="0.2">
      <c r="B15" s="22"/>
      <c r="C15" s="23"/>
      <c r="D15" s="4"/>
      <c r="E15" s="4"/>
      <c r="F15" s="24"/>
      <c r="G15" s="4"/>
      <c r="H15" s="4"/>
      <c r="J15" s="4"/>
      <c r="K15" s="24"/>
      <c r="L15" s="4"/>
      <c r="M15" s="4"/>
      <c r="N15" s="4"/>
    </row>
    <row r="16" spans="1:14" ht="72" customHeight="1" x14ac:dyDescent="0.2">
      <c r="C16" s="23"/>
      <c r="D16" s="4"/>
      <c r="E16" s="4"/>
      <c r="F16" s="64" t="s">
        <v>32</v>
      </c>
      <c r="G16" s="65"/>
      <c r="H16" s="65"/>
      <c r="I16" s="65"/>
      <c r="J16" s="65"/>
      <c r="K16" s="65"/>
      <c r="L16" s="65"/>
      <c r="M16" s="66"/>
      <c r="N16" s="4"/>
    </row>
    <row r="17" spans="1:15" ht="12.75" customHeight="1" thickBot="1" x14ac:dyDescent="0.25">
      <c r="B17" s="22"/>
      <c r="C17" s="23"/>
      <c r="D17" s="4"/>
      <c r="E17" s="4"/>
      <c r="F17" s="30"/>
      <c r="G17" s="30"/>
      <c r="H17" s="30"/>
      <c r="I17" s="30"/>
      <c r="J17" s="30"/>
      <c r="K17" s="31"/>
      <c r="M17" s="4"/>
      <c r="N17" s="4"/>
    </row>
    <row r="18" spans="1:15" ht="64.900000000000006" customHeight="1" thickBot="1" x14ac:dyDescent="0.25">
      <c r="A18" s="48"/>
      <c r="B18" s="49"/>
      <c r="C18" s="76" t="s">
        <v>27</v>
      </c>
      <c r="D18" s="4"/>
      <c r="E18" s="4"/>
      <c r="F18" s="82" t="s">
        <v>17</v>
      </c>
      <c r="G18" s="83"/>
      <c r="H18" s="83"/>
      <c r="I18" s="83"/>
      <c r="J18" s="83"/>
      <c r="K18" s="83"/>
      <c r="L18" s="83"/>
      <c r="M18" s="84"/>
      <c r="N18" s="47"/>
      <c r="O18" s="47"/>
    </row>
    <row r="19" spans="1:15" ht="64.900000000000006" customHeight="1" x14ac:dyDescent="0.2">
      <c r="A19" s="50">
        <v>3</v>
      </c>
      <c r="B19" s="51" t="s">
        <v>9</v>
      </c>
      <c r="C19" s="77"/>
      <c r="D19" s="4"/>
      <c r="E19" s="4"/>
      <c r="F19" s="13" t="s">
        <v>24</v>
      </c>
      <c r="G19" s="45" t="s">
        <v>7</v>
      </c>
      <c r="H19" s="46" t="s">
        <v>3</v>
      </c>
      <c r="I19" s="16" t="s">
        <v>4</v>
      </c>
      <c r="J19" s="15" t="s">
        <v>28</v>
      </c>
      <c r="K19" s="16" t="s">
        <v>0</v>
      </c>
      <c r="L19" s="16" t="s">
        <v>1</v>
      </c>
      <c r="M19" s="17" t="s">
        <v>2</v>
      </c>
      <c r="N19" s="24"/>
      <c r="O19" s="24"/>
    </row>
    <row r="20" spans="1:15" ht="64.900000000000006" customHeight="1" thickBot="1" x14ac:dyDescent="0.25">
      <c r="A20" s="52"/>
      <c r="B20" s="53"/>
      <c r="C20" s="78"/>
      <c r="F20" s="39"/>
      <c r="G20" s="2">
        <v>21000</v>
      </c>
      <c r="H20" s="41" t="str">
        <f>IF(G20 &gt; 30000," === ",IF(G20 &lt; 22001, " === ",(G20-13000)*7/100*(1-L7)))</f>
        <v xml:space="preserve"> === </v>
      </c>
      <c r="I20" s="41" t="str">
        <f>IF(H20 = " === "," === ",H20*50/100)</f>
        <v xml:space="preserve"> === </v>
      </c>
      <c r="J20" s="42" t="str">
        <f>IF(H20=" === "," === ",IF((H20+I20+((G20-13000)*7/100))&lt;200,"200",H20+I20))</f>
        <v xml:space="preserve"> === </v>
      </c>
      <c r="K20" s="20" t="str">
        <f>IF(H20 = " === "," === ",J20/2)</f>
        <v xml:space="preserve"> === </v>
      </c>
      <c r="L20" s="20" t="str">
        <f>IF(I20 = " === "," === ",J20/4)</f>
        <v xml:space="preserve"> === </v>
      </c>
      <c r="M20" s="21" t="str">
        <f>IF(J20 = " === "," === ",J20/4)</f>
        <v xml:space="preserve"> === </v>
      </c>
    </row>
    <row r="21" spans="1:15" ht="73.5" customHeight="1" thickBot="1" x14ac:dyDescent="0.25">
      <c r="B21" s="40"/>
      <c r="F21" s="73" t="s">
        <v>11</v>
      </c>
      <c r="G21" s="74"/>
      <c r="H21" s="74"/>
      <c r="I21" s="74"/>
      <c r="J21" s="74"/>
      <c r="K21" s="74"/>
      <c r="L21" s="74"/>
      <c r="M21" s="75"/>
    </row>
    <row r="22" spans="1:15" ht="12.75" customHeight="1" thickBot="1" x14ac:dyDescent="0.25">
      <c r="B22" s="40"/>
    </row>
    <row r="23" spans="1:15" ht="49.15" customHeight="1" thickBot="1" x14ac:dyDescent="0.25">
      <c r="A23" s="57"/>
      <c r="B23" s="49"/>
      <c r="C23" s="79" t="s">
        <v>15</v>
      </c>
      <c r="D23" s="4"/>
      <c r="E23" s="4"/>
      <c r="F23" s="82" t="s">
        <v>18</v>
      </c>
      <c r="G23" s="83"/>
      <c r="H23" s="83"/>
      <c r="I23" s="83"/>
      <c r="J23" s="83"/>
      <c r="K23" s="83"/>
      <c r="L23" s="83"/>
      <c r="M23" s="84"/>
    </row>
    <row r="24" spans="1:15" ht="57" customHeight="1" x14ac:dyDescent="0.2">
      <c r="A24" s="58">
        <v>4</v>
      </c>
      <c r="B24" s="51" t="s">
        <v>19</v>
      </c>
      <c r="C24" s="80"/>
      <c r="D24" s="4"/>
      <c r="E24" s="4"/>
      <c r="F24" s="25" t="s">
        <v>16</v>
      </c>
      <c r="G24" s="26" t="s">
        <v>7</v>
      </c>
      <c r="H24" s="36" t="s">
        <v>3</v>
      </c>
      <c r="I24" s="28" t="s">
        <v>4</v>
      </c>
      <c r="J24" s="27" t="s">
        <v>10</v>
      </c>
      <c r="K24" s="28" t="s">
        <v>0</v>
      </c>
      <c r="L24" s="28" t="s">
        <v>1</v>
      </c>
      <c r="M24" s="29" t="s">
        <v>2</v>
      </c>
    </row>
    <row r="25" spans="1:15" ht="57" customHeight="1" thickBot="1" x14ac:dyDescent="0.25">
      <c r="A25" s="59"/>
      <c r="B25" s="53"/>
      <c r="C25" s="81"/>
      <c r="D25" s="4"/>
      <c r="E25" s="4"/>
      <c r="F25" s="18"/>
      <c r="G25" s="1">
        <v>70000</v>
      </c>
      <c r="H25" s="44">
        <f>IF(ISNUMBER(G25),IF(G25&gt;70000,1800,IF(G25&lt;30001,"Valore troppo basso",1071+(729*(G25-30000)/40000))), "non è un numero")</f>
        <v>1800</v>
      </c>
      <c r="I25" s="41">
        <f>IF(H25 = " === "," === ",H25*50/100)</f>
        <v>900</v>
      </c>
      <c r="J25" s="19">
        <f>IF(ISNUMBER(G25),IF(G25&gt;70000,1800,IF(G25&lt;30001,"Valore troppo basso",H25+I25)), "non è un numero")</f>
        <v>2700</v>
      </c>
      <c r="K25" s="20">
        <f>IF(G25&gt;70000," === ",IF(G25&lt;30000, " ===",J25/2))</f>
        <v>1350</v>
      </c>
      <c r="L25" s="20">
        <f>IF(G25&gt;70000," === ",IF(G25&lt;30000, " ===",J25/4))</f>
        <v>675</v>
      </c>
      <c r="M25" s="21">
        <f>IF(G25&gt;70000," === ",IF(G25&lt;30000, " ===",J25/4))</f>
        <v>675</v>
      </c>
    </row>
    <row r="26" spans="1:15" ht="12.75" customHeight="1" x14ac:dyDescent="0.2"/>
    <row r="27" spans="1:15" ht="12.75" customHeight="1" x14ac:dyDescent="0.2"/>
    <row r="28" spans="1:15" ht="12.75" customHeight="1" x14ac:dyDescent="0.2"/>
    <row r="29" spans="1:15" ht="165" customHeight="1" x14ac:dyDescent="0.2">
      <c r="B29" s="61" t="s">
        <v>29</v>
      </c>
      <c r="F29" s="67" t="s">
        <v>31</v>
      </c>
      <c r="G29" s="68"/>
      <c r="H29" s="68"/>
      <c r="I29" s="68"/>
      <c r="J29" s="68"/>
      <c r="K29" s="68"/>
      <c r="L29" s="68"/>
      <c r="M29" s="69"/>
    </row>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sheetData>
  <sheetProtection algorithmName="SHA-512" hashValue="5Ho1Vf+VwiPfbYOweB74wIyZuqy6v6DuvKgXjQT2Y0VqpmDJClcDbhBvAyhzUt+Ho4ZpyPxOtUlkKPNtZW707w==" saltValue="c9nen9vk4SAiYVv8GI4Sxg==" spinCount="100000" sheet="1" objects="1" scenarios="1"/>
  <mergeCells count="12">
    <mergeCell ref="C5:C7"/>
    <mergeCell ref="C23:C25"/>
    <mergeCell ref="F18:M18"/>
    <mergeCell ref="F23:M23"/>
    <mergeCell ref="C18:C20"/>
    <mergeCell ref="C10:C12"/>
    <mergeCell ref="F3:K3"/>
    <mergeCell ref="F16:M16"/>
    <mergeCell ref="F29:M29"/>
    <mergeCell ref="F5:K5"/>
    <mergeCell ref="F10:K10"/>
    <mergeCell ref="F21:M21"/>
  </mergeCells>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Calcolo contributo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dc:creator>
  <cp:lastModifiedBy>Utente</cp:lastModifiedBy>
  <dcterms:created xsi:type="dcterms:W3CDTF">2017-10-20T21:41:55Z</dcterms:created>
  <dcterms:modified xsi:type="dcterms:W3CDTF">2022-10-19T15:49:16Z</dcterms:modified>
</cp:coreProperties>
</file>